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 this" sheetId="1" state="visible" r:id="rId1"/>
    <sheet xmlns:r="http://schemas.openxmlformats.org/officeDocument/2006/relationships" name="Ketchup example" sheetId="2" state="visible" r:id="rId2"/>
    <sheet xmlns:r="http://schemas.openxmlformats.org/officeDocument/2006/relationships" name="Blank templat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9">
    <font>
      <name val="Calibri"/>
      <family val="2"/>
      <color theme="1"/>
      <sz val="11"/>
      <scheme val="minor"/>
    </font>
    <font>
      <b val="1"/>
      <color rgb="001F3352"/>
      <sz val="15"/>
    </font>
    <font>
      <i val="1"/>
      <color rgb="006B7280"/>
      <sz val="10"/>
    </font>
    <font>
      <b val="1"/>
      <color rgb="00C25A00"/>
      <sz val="11"/>
    </font>
    <font>
      <sz val="10"/>
    </font>
    <font>
      <i val="1"/>
      <color rgb="006B7280"/>
      <sz val="9"/>
    </font>
    <font>
      <b val="1"/>
      <color rgb="00FFFFFF"/>
      <sz val="10"/>
    </font>
    <font>
      <b val="1"/>
      <color rgb="001F3352"/>
      <sz val="10"/>
    </font>
    <font>
      <b val="1"/>
      <color rgb="001F3352"/>
      <sz val="11"/>
    </font>
  </fonts>
  <fills count="6">
    <fill>
      <patternFill/>
    </fill>
    <fill>
      <patternFill patternType="gray125"/>
    </fill>
    <fill>
      <patternFill patternType="solid">
        <fgColor rgb="00FFF9E6"/>
      </patternFill>
    </fill>
    <fill>
      <patternFill patternType="solid">
        <fgColor rgb="00FDEBD9"/>
      </patternFill>
    </fill>
    <fill>
      <patternFill patternType="solid">
        <fgColor rgb="001F3352"/>
      </patternFill>
    </fill>
    <fill>
      <patternFill patternType="solid">
        <fgColor rgb="00EFF2F6"/>
      </patternFill>
    </fill>
  </fills>
  <borders count="3">
    <border>
      <left/>
      <right/>
      <top/>
      <bottom/>
      <diagonal/>
    </border>
    <border>
      <left style="thin">
        <color rgb="00D6DAE0"/>
      </left>
      <right style="thin">
        <color rgb="00D6DAE0"/>
      </right>
      <top style="thin">
        <color rgb="00D6DAE0"/>
      </top>
      <bottom style="thin">
        <color rgb="00D6DAE0"/>
      </bottom>
    </border>
    <border/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49" fontId="4" fillId="2" borderId="1" applyAlignment="1" pivotButton="0" quotePrefix="0" xfId="0">
      <alignment horizontal="right" vertical="center"/>
    </xf>
    <xf numFmtId="0" fontId="3" fillId="3" borderId="0" pivotButton="0" quotePrefix="0" xfId="0"/>
    <xf numFmtId="0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 wrapText="1"/>
    </xf>
    <xf numFmtId="3" fontId="4" fillId="2" borderId="1" applyAlignment="1" pivotButton="0" quotePrefix="0" xfId="0">
      <alignment horizontal="right" vertical="center"/>
    </xf>
    <xf numFmtId="0" fontId="5" fillId="0" borderId="0" pivotButton="0" quotePrefix="0" xfId="0"/>
    <xf numFmtId="3" fontId="7" fillId="5" borderId="1" applyAlignment="1" pivotButton="0" quotePrefix="0" xfId="0">
      <alignment horizontal="right" vertical="center"/>
    </xf>
    <xf numFmtId="164" fontId="4" fillId="2" borderId="1" applyAlignment="1" pivotButton="0" quotePrefix="0" xfId="0">
      <alignment horizontal="right" vertical="center"/>
    </xf>
    <xf numFmtId="0" fontId="8" fillId="0" borderId="0" pivotButton="0" quotePrefix="0" xfId="0"/>
    <xf numFmtId="3" fontId="8" fillId="5" borderId="1" applyAlignment="1" pivotButton="0" quotePrefix="0" xfId="0">
      <alignment horizontal="right" vertical="center"/>
    </xf>
    <xf numFmtId="3" fontId="4" fillId="0" borderId="2" applyAlignment="1" pivotButton="0" quotePrefix="0" xfId="0">
      <alignment horizontal="right" vertical="center"/>
    </xf>
    <xf numFmtId="164" fontId="7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Product costing template</t>
        </is>
      </c>
    </row>
    <row r="2">
      <c r="A2" s="2" t="inlineStr">
        <is>
          <t>Taste X Tech — tastextech.com</t>
        </is>
      </c>
    </row>
    <row r="3">
      <c r="A3" s="3" t="n"/>
    </row>
    <row r="4">
      <c r="A4" s="4" t="inlineStr">
        <is>
          <t>How to use it</t>
        </is>
      </c>
    </row>
    <row r="5" ht="30" customHeight="1">
      <c r="A5" s="5" t="inlineStr">
        <is>
          <t>1. Open the 'Ketchup example' sheet first. It is filled in so you can see how the sheet works and what a finished calculation looks like.</t>
        </is>
      </c>
    </row>
    <row r="6" ht="30" customHeight="1">
      <c r="A6" s="5" t="inlineStr">
        <is>
          <t>2. Then use the 'Blank template' sheet for your own product. It is the same sheet with the numbers taken out. The formulas are still there.</t>
        </is>
      </c>
    </row>
    <row r="7" ht="30" customHeight="1">
      <c r="A7" s="5" t="inlineStr">
        <is>
          <t>3. Type only into the yellow cells. The blue-grey cells calculate themselves, and typing over one deletes its formula.</t>
        </is>
      </c>
    </row>
    <row r="8" ht="30" customHeight="1">
      <c r="A8" s="5" t="inlineStr">
        <is>
          <t>4. Work through the sections in order. Section 8 gives you the cost of one bottle. Section 9 turns that into a price. Section 10 tells you how many you must sell.</t>
        </is>
      </c>
    </row>
    <row r="9">
      <c r="A9" s="3" t="n"/>
    </row>
    <row r="10">
      <c r="A10" s="4" t="inlineStr">
        <is>
          <t>The example numbers are invented</t>
        </is>
      </c>
    </row>
    <row r="11" ht="30" customHeight="1">
      <c r="A11" s="5" t="inlineStr">
        <is>
          <t>Every quantity, price and cost on the example sheet was made up to show the arithmetic. They are not market prices, and the recipe is an illustration rather than a formulation to copy. Use your own invoices, your own weights and your own bills. A costing sheet is only as honest as the numbers you put in it.</t>
        </is>
      </c>
    </row>
    <row r="12">
      <c r="A12" s="3" t="n"/>
    </row>
    <row r="13">
      <c r="A13" s="4" t="inlineStr">
        <is>
          <t>Three things people get wrong</t>
        </is>
      </c>
    </row>
    <row r="14" ht="30" customHeight="1">
      <c r="A14" s="5" t="inlineStr">
        <is>
          <t>Dividing by bottles filled instead of bottles sold. A leaking bottle cost you the same to make as a good one.</t>
        </is>
      </c>
    </row>
    <row r="15" ht="30" customHeight="1">
      <c r="A15" s="5" t="inlineStr">
        <is>
          <t>Leaving their own hours out because no money changed hands. The price then cannot carry a wage on the day you want to hire someone.</t>
        </is>
      </c>
    </row>
    <row r="16" ht="30" customHeight="1">
      <c r="A16" s="5" t="inlineStr">
        <is>
          <t>Confusing margin with markup. A shop asking for 40 per cent margin is asking for much more than a 40 per cent markup.</t>
        </is>
      </c>
    </row>
    <row r="17">
      <c r="A17" s="3" t="n"/>
    </row>
    <row r="18">
      <c r="A18" s="4" t="inlineStr">
        <is>
          <t>A warning worth repeating</t>
        </is>
      </c>
    </row>
    <row r="19" ht="30" customHeight="1">
      <c r="A19" s="5" t="inlineStr">
        <is>
          <t>If the numbers only work when you take out a control — a thinner bottle, less vinegar, a shorter heat step, a reused cap — the price is wrong, not the control. Cost the safe process first, then decide whether the price works.</t>
        </is>
      </c>
    </row>
    <row r="20">
      <c r="A20" s="3" t="n"/>
    </row>
    <row r="21">
      <c r="A21" s="6" t="inlineStr">
        <is>
          <t>Registration, licence and tax costs depend on how your business is set up. Get current figures from the relevant Cambodian authority before you build them into a price. This template is general educational information, not business or legal advice.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20" customWidth="1" min="4" max="4"/>
    <col width="62" customWidth="1" min="5" max="5"/>
  </cols>
  <sheetData>
    <row r="1">
      <c r="A1" s="7" t="inlineStr">
        <is>
          <t>Product costing sheet — tomato ketchup (worked example)</t>
        </is>
      </c>
    </row>
    <row r="2">
      <c r="A2" s="8" t="inlineStr">
        <is>
          <t>Yellow cells are yours to fill in. Blue-grey cells calculate themselves. Do not type over a blue-grey cell or you will delete its formula.</t>
        </is>
      </c>
    </row>
    <row r="3">
      <c r="A3" s="9" t="inlineStr">
        <is>
          <t>Currency you are working in</t>
        </is>
      </c>
      <c r="B3" s="10" t="inlineStr">
        <is>
          <t>riel</t>
        </is>
      </c>
    </row>
    <row r="5">
      <c r="A5" s="11" t="inlineStr">
        <is>
          <t>1. The batch</t>
        </is>
      </c>
      <c r="B5" s="11" t="n"/>
      <c r="C5" s="11" t="n"/>
      <c r="D5" s="11" t="n"/>
      <c r="E5" s="11" t="n"/>
    </row>
    <row r="6">
      <c r="A6" s="12" t="inlineStr"/>
      <c r="B6" s="12" t="inlineStr">
        <is>
          <t>Value</t>
        </is>
      </c>
      <c r="C6" s="12" t="inlineStr"/>
      <c r="D6" s="12" t="inlineStr"/>
      <c r="E6" s="13" t="inlineStr">
        <is>
          <t>Notes</t>
        </is>
      </c>
    </row>
    <row r="7">
      <c r="A7" s="9" t="inlineStr">
        <is>
          <t>Batch size (kg of finished ketchup)</t>
        </is>
      </c>
      <c r="B7" s="14" t="n">
        <v>100</v>
      </c>
      <c r="E7" s="15" t="inlineStr">
        <is>
          <t>Cost one real production run, not one bottle.</t>
        </is>
      </c>
    </row>
    <row r="8">
      <c r="A8" s="9" t="inlineStr">
        <is>
          <t>Fill weight per bottle (g)</t>
        </is>
      </c>
      <c r="B8" s="14" t="n">
        <v>300</v>
      </c>
      <c r="E8" s="15" t="inlineStr">
        <is>
          <t>Net weight you declare on the label.</t>
        </is>
      </c>
    </row>
    <row r="9">
      <c r="A9" s="9" t="inlineStr">
        <is>
          <t>Bottles filled</t>
        </is>
      </c>
      <c r="B9" s="16">
        <f>IFERROR(ROUNDDOWN(B7*1000/B8,0),"")</f>
        <v/>
      </c>
      <c r="E9" s="15" t="inlineStr">
        <is>
          <t>Calculated.</t>
        </is>
      </c>
    </row>
    <row r="10">
      <c r="A10" s="9" t="inlineStr">
        <is>
          <t>Bottles you cannot sell</t>
        </is>
      </c>
      <c r="B10" s="14" t="n">
        <v>8</v>
      </c>
      <c r="E10" s="15" t="inlineStr">
        <is>
          <t>Leaks, underfills, crooked labels. They cost the same to make.</t>
        </is>
      </c>
    </row>
    <row r="11">
      <c r="A11" s="9" t="inlineStr">
        <is>
          <t>Sellable bottles</t>
        </is>
      </c>
      <c r="B11" s="16">
        <f>IFERROR(B9-B10,"")</f>
        <v/>
      </c>
      <c r="E11" s="15" t="inlineStr">
        <is>
          <t>This is the number you divide by.</t>
        </is>
      </c>
    </row>
    <row r="13">
      <c r="A13" s="11" t="inlineStr">
        <is>
          <t>2. Ingredients</t>
        </is>
      </c>
      <c r="B13" s="11" t="n"/>
      <c r="C13" s="11" t="n"/>
      <c r="D13" s="11" t="n"/>
      <c r="E13" s="11" t="n"/>
    </row>
    <row r="14">
      <c r="A14" s="12" t="inlineStr">
        <is>
          <t>Ingredient</t>
        </is>
      </c>
      <c r="B14" s="12" t="inlineStr">
        <is>
          <t>Quantity (kg)</t>
        </is>
      </c>
      <c r="C14" s="12" t="inlineStr">
        <is>
          <t>Price per kg</t>
        </is>
      </c>
      <c r="D14" s="12" t="inlineStr">
        <is>
          <t>Cost</t>
        </is>
      </c>
      <c r="E14" s="13" t="inlineStr">
        <is>
          <t>Notes</t>
        </is>
      </c>
    </row>
    <row r="15">
      <c r="A15" s="9" t="inlineStr">
        <is>
          <t>Tomato paste</t>
        </is>
      </c>
      <c r="B15" s="14" t="n">
        <v>35</v>
      </c>
      <c r="C15" s="14" t="n">
        <v>6000</v>
      </c>
      <c r="D15" s="16">
        <f>IF(OR(B15="",C15=""),"",B15*C15)</f>
        <v/>
      </c>
      <c r="E15" s="15" t="inlineStr">
        <is>
          <t>The biggest single ingredient cost in ketchup.</t>
        </is>
      </c>
    </row>
    <row r="16">
      <c r="A16" s="9" t="inlineStr">
        <is>
          <t>Sugar</t>
        </is>
      </c>
      <c r="B16" s="14" t="n">
        <v>12</v>
      </c>
      <c r="C16" s="14" t="n">
        <v>3500</v>
      </c>
      <c r="D16" s="16">
        <f>IF(OR(B16="",C16=""),"",B16*C16)</f>
        <v/>
      </c>
    </row>
    <row r="17">
      <c r="A17" s="9" t="inlineStr">
        <is>
          <t>Vinegar</t>
        </is>
      </c>
      <c r="B17" s="14" t="n">
        <v>5</v>
      </c>
      <c r="C17" s="14" t="n">
        <v>2500</v>
      </c>
      <c r="D17" s="16">
        <f>IF(OR(B17="",C17=""),"",B17*C17)</f>
        <v/>
      </c>
      <c r="E17" s="15" t="inlineStr">
        <is>
          <t>Also the acid that keeps the product safe.</t>
        </is>
      </c>
    </row>
    <row r="18">
      <c r="A18" s="9" t="inlineStr">
        <is>
          <t>Salt</t>
        </is>
      </c>
      <c r="B18" s="14" t="n">
        <v>2</v>
      </c>
      <c r="C18" s="14" t="n">
        <v>1200</v>
      </c>
      <c r="D18" s="16">
        <f>IF(OR(B18="",C18=""),"",B18*C18)</f>
        <v/>
      </c>
    </row>
    <row r="19">
      <c r="A19" s="9" t="inlineStr">
        <is>
          <t>Onion, garlic and spices</t>
        </is>
      </c>
      <c r="B19" s="14" t="n">
        <v>1</v>
      </c>
      <c r="C19" s="14" t="n">
        <v>30000</v>
      </c>
      <c r="D19" s="16">
        <f>IF(OR(B19="",C19=""),"",B19*C19)</f>
        <v/>
      </c>
      <c r="E19" s="15" t="inlineStr">
        <is>
          <t>Small weight, high price per kg.</t>
        </is>
      </c>
    </row>
    <row r="20">
      <c r="A20" s="9" t="inlineStr">
        <is>
          <t>Treated water</t>
        </is>
      </c>
      <c r="B20" s="14" t="n">
        <v>45</v>
      </c>
      <c r="C20" s="14" t="n">
        <v>100</v>
      </c>
      <c r="D20" s="16">
        <f>IF(OR(B20="",C20=""),"",B20*C20)</f>
        <v/>
      </c>
    </row>
    <row r="21">
      <c r="A21" s="9" t="inlineStr">
        <is>
          <t>Other</t>
        </is>
      </c>
      <c r="B21" s="14" t="n"/>
      <c r="C21" s="14" t="n"/>
      <c r="D21" s="16">
        <f>IF(OR(B21="",C21=""),"",B21*C21)</f>
        <v/>
      </c>
      <c r="E21" s="15" t="inlineStr">
        <is>
          <t>Add rows here if your recipe needs them.</t>
        </is>
      </c>
    </row>
    <row r="22">
      <c r="A22" s="9" t="inlineStr">
        <is>
          <t>Ingredients subtotal</t>
        </is>
      </c>
      <c r="D22" s="16">
        <f>SUM(D15:D21)</f>
        <v/>
      </c>
    </row>
    <row r="23">
      <c r="A23" s="9" t="inlineStr">
        <is>
          <t>Process loss allowance (%)</t>
        </is>
      </c>
      <c r="B23" s="17" t="n">
        <v>3</v>
      </c>
      <c r="E23" s="15" t="inlineStr">
        <is>
          <t>Spillage, residue left in the cooker, the first and last bottles.</t>
        </is>
      </c>
    </row>
    <row r="24">
      <c r="A24" s="9" t="inlineStr">
        <is>
          <t>Cost of that loss</t>
        </is>
      </c>
      <c r="D24" s="16">
        <f>IFERROR(D22*B23/100,"")</f>
        <v/>
      </c>
    </row>
    <row r="25">
      <c r="A25" s="18" t="inlineStr">
        <is>
          <t>Ingredients total</t>
        </is>
      </c>
      <c r="D25" s="19">
        <f>IFERROR(D22+D24,"")</f>
        <v/>
      </c>
    </row>
    <row r="27">
      <c r="A27" s="11" t="inlineStr">
        <is>
          <t>3. Packaging</t>
        </is>
      </c>
      <c r="B27" s="11" t="n"/>
      <c r="C27" s="11" t="n"/>
      <c r="D27" s="11" t="n"/>
      <c r="E27" s="11" t="n"/>
    </row>
    <row r="28">
      <c r="A28" s="12" t="inlineStr">
        <is>
          <t>Item</t>
        </is>
      </c>
      <c r="B28" s="12" t="inlineStr"/>
      <c r="C28" s="12" t="inlineStr">
        <is>
          <t>Cost per bottle</t>
        </is>
      </c>
      <c r="D28" s="12" t="inlineStr">
        <is>
          <t>Cost for the batch</t>
        </is>
      </c>
      <c r="E28" s="13" t="inlineStr">
        <is>
          <t>Notes</t>
        </is>
      </c>
    </row>
    <row r="29">
      <c r="A29" s="9" t="inlineStr">
        <is>
          <t>Bottle</t>
        </is>
      </c>
      <c r="C29" s="14" t="n">
        <v>900</v>
      </c>
      <c r="D29" s="16">
        <f>IF(C29="","",C29*B9)</f>
        <v/>
      </c>
      <c r="E29" s="15" t="inlineStr">
        <is>
          <t>Packaging is charged on bottles FILLED, not bottles sold.</t>
        </is>
      </c>
    </row>
    <row r="30">
      <c r="A30" s="9" t="inlineStr">
        <is>
          <t>Cap</t>
        </is>
      </c>
      <c r="C30" s="14" t="n">
        <v>200</v>
      </c>
      <c r="D30" s="16">
        <f>IF(C30="","",C30*B9)</f>
        <v/>
      </c>
    </row>
    <row r="31">
      <c r="A31" s="9" t="inlineStr">
        <is>
          <t>Label</t>
        </is>
      </c>
      <c r="C31" s="14" t="n">
        <v>150</v>
      </c>
      <c r="D31" s="16">
        <f>IF(C31="","",C31*B9)</f>
        <v/>
      </c>
    </row>
    <row r="32">
      <c r="A32" s="9" t="inlineStr">
        <is>
          <t>Tamper seal</t>
        </is>
      </c>
      <c r="C32" s="14" t="n">
        <v>50</v>
      </c>
      <c r="D32" s="16">
        <f>IF(C32="","",C32*B9)</f>
        <v/>
      </c>
    </row>
    <row r="33">
      <c r="A33" s="9" t="inlineStr">
        <is>
          <t>Carton, per bottle share</t>
        </is>
      </c>
      <c r="C33" s="14" t="n">
        <v>125</v>
      </c>
      <c r="D33" s="16">
        <f>IF(C33="","",C33*B9)</f>
        <v/>
      </c>
      <c r="E33" s="15" t="inlineStr">
        <is>
          <t>Carton price divided by bottles per carton.</t>
        </is>
      </c>
    </row>
    <row r="34">
      <c r="A34" s="18" t="inlineStr">
        <is>
          <t>Packaging total</t>
        </is>
      </c>
      <c r="D34" s="19">
        <f>SUM(D29:D33)</f>
        <v/>
      </c>
    </row>
    <row r="36">
      <c r="A36" s="11" t="inlineStr">
        <is>
          <t>4. Gas, electricity and water</t>
        </is>
      </c>
      <c r="B36" s="11" t="n"/>
      <c r="C36" s="11" t="n"/>
      <c r="D36" s="11" t="n"/>
      <c r="E36" s="11" t="n"/>
    </row>
    <row r="37">
      <c r="A37" s="9" t="inlineStr">
        <is>
          <t>Gas for cooking and pasteurising</t>
        </is>
      </c>
      <c r="D37" s="14" t="n">
        <v>25000</v>
      </c>
    </row>
    <row r="38">
      <c r="A38" s="9" t="inlineStr">
        <is>
          <t>Electricity</t>
        </is>
      </c>
      <c r="D38" s="14" t="n">
        <v>8000</v>
      </c>
    </row>
    <row r="39">
      <c r="A39" s="9" t="inlineStr">
        <is>
          <t>Water, including cleaning afterwards</t>
        </is>
      </c>
      <c r="D39" s="14" t="n">
        <v>5000</v>
      </c>
    </row>
    <row r="40">
      <c r="A40" s="18" t="inlineStr">
        <is>
          <t>Utilities total</t>
        </is>
      </c>
      <c r="D40" s="19">
        <f>SUM(D37:D39)</f>
        <v/>
      </c>
    </row>
    <row r="42">
      <c r="A42" s="11" t="inlineStr">
        <is>
          <t>5. Labour</t>
        </is>
      </c>
      <c r="B42" s="11" t="n"/>
      <c r="C42" s="11" t="n"/>
      <c r="D42" s="11" t="n"/>
      <c r="E42" s="11" t="n"/>
    </row>
    <row r="43">
      <c r="A43" s="9" t="inlineStr">
        <is>
          <t>Total hours worked on this batch</t>
        </is>
      </c>
      <c r="B43" s="14" t="n">
        <v>24</v>
      </c>
      <c r="E43" s="15" t="inlineStr">
        <is>
          <t>People multiplied by hours. Include your own time.</t>
        </is>
      </c>
    </row>
    <row r="44">
      <c r="A44" s="9" t="inlineStr">
        <is>
          <t>Cost per hour</t>
        </is>
      </c>
      <c r="B44" s="20" t="n"/>
      <c r="C44" s="14" t="n">
        <v>6000</v>
      </c>
      <c r="D44" s="16">
        <f>IF(OR(B43="",C44=""),"",B43*C44)</f>
        <v/>
      </c>
      <c r="E44" s="15" t="inlineStr">
        <is>
          <t>Use what you would have to pay someone to replace you.</t>
        </is>
      </c>
    </row>
    <row r="45">
      <c r="A45" s="18" t="inlineStr">
        <is>
          <t>Labour total</t>
        </is>
      </c>
      <c r="D45" s="19">
        <f>D44</f>
        <v/>
      </c>
    </row>
    <row r="47">
      <c r="A47" s="11" t="inlineStr">
        <is>
          <t>6. Equipment wearing out (depreciation)</t>
        </is>
      </c>
      <c r="B47" s="11" t="n"/>
      <c r="C47" s="11" t="n"/>
      <c r="D47" s="11" t="n"/>
      <c r="E47" s="11" t="n"/>
    </row>
    <row r="48">
      <c r="A48" s="9" t="inlineStr">
        <is>
          <t>What the equipment cost to buy</t>
        </is>
      </c>
      <c r="B48" s="14" t="n">
        <v>6000000</v>
      </c>
      <c r="E48" s="15" t="inlineStr">
        <is>
          <t>Cooker, filler, sealer, scales.</t>
        </is>
      </c>
    </row>
    <row r="49">
      <c r="A49" s="9" t="inlineStr">
        <is>
          <t>Working life (years)</t>
        </is>
      </c>
      <c r="B49" s="14" t="n">
        <v>5</v>
      </c>
    </row>
    <row r="50">
      <c r="A50" s="9" t="inlineStr">
        <is>
          <t>Batches you run per year</t>
        </is>
      </c>
      <c r="B50" s="14" t="n">
        <v>100</v>
      </c>
    </row>
    <row r="51">
      <c r="A51" s="9" t="inlineStr">
        <is>
          <t>Depreciation charged to this batch</t>
        </is>
      </c>
      <c r="D51" s="16">
        <f>IFERROR(B48/B49/B50,"")</f>
        <v/>
      </c>
    </row>
    <row r="52">
      <c r="A52" s="9" t="inlineStr">
        <is>
          <t>Cleaning chemicals, gloves, hairnets</t>
        </is>
      </c>
      <c r="D52" s="14" t="n">
        <v>6000</v>
      </c>
    </row>
    <row r="53">
      <c r="A53" s="18" t="inlineStr">
        <is>
          <t>Equipment and consumables total</t>
        </is>
      </c>
      <c r="D53" s="19">
        <f>IFERROR(D51+D52,"")</f>
        <v/>
      </c>
    </row>
    <row r="55">
      <c r="A55" s="11" t="inlineStr">
        <is>
          <t>7. Cost of selling this batch</t>
        </is>
      </c>
      <c r="B55" s="11" t="n"/>
      <c r="C55" s="11" t="n"/>
      <c r="D55" s="11" t="n"/>
      <c r="E55" s="11" t="n"/>
    </row>
    <row r="56">
      <c r="A56" s="9" t="inlineStr">
        <is>
          <t>Transport, both ways</t>
        </is>
      </c>
      <c r="D56" s="14" t="n">
        <v>30000</v>
      </c>
      <c r="E56" s="15" t="inlineStr">
        <is>
          <t>Collecting raw material and delivering finished product.</t>
        </is>
      </c>
    </row>
    <row r="57">
      <c r="A57" s="9" t="inlineStr">
        <is>
          <t>Samples and jars given away</t>
        </is>
      </c>
      <c r="D57" s="14" t="n">
        <v>10000</v>
      </c>
    </row>
    <row r="58">
      <c r="A58" s="9" t="inlineStr">
        <is>
          <t>Breakage and returns</t>
        </is>
      </c>
      <c r="D58" s="14" t="n">
        <v>0</v>
      </c>
      <c r="E58" s="15" t="inlineStr">
        <is>
          <t>Put in what you actually lost.</t>
        </is>
      </c>
    </row>
    <row r="59">
      <c r="A59" s="18" t="inlineStr">
        <is>
          <t>Selling costs total</t>
        </is>
      </c>
      <c r="D59" s="19">
        <f>SUM(D56:D58)</f>
        <v/>
      </c>
    </row>
    <row r="61">
      <c r="A61" s="11" t="inlineStr">
        <is>
          <t>8. What one bottle costs you</t>
        </is>
      </c>
      <c r="B61" s="11" t="n"/>
      <c r="C61" s="11" t="n"/>
      <c r="D61" s="11" t="n"/>
      <c r="E61" s="11" t="n"/>
    </row>
    <row r="62">
      <c r="A62" s="18" t="inlineStr">
        <is>
          <t>Total cost of the batch</t>
        </is>
      </c>
      <c r="D62" s="19">
        <f>IFERROR(D25+D34+D40+D45+D53+D59,"")</f>
        <v/>
      </c>
    </row>
    <row r="63">
      <c r="A63" s="18" t="inlineStr">
        <is>
          <t>Cost per sellable bottle</t>
        </is>
      </c>
      <c r="D63" s="19">
        <f>IFERROR(D62/B11,"")</f>
        <v/>
      </c>
      <c r="E63" s="15" t="inlineStr">
        <is>
          <t>Batch cost divided by bottles you can sell.</t>
        </is>
      </c>
    </row>
    <row r="64">
      <c r="A64" s="9" t="inlineStr">
        <is>
          <t>Variable cost per bottle</t>
        </is>
      </c>
      <c r="D64" s="16">
        <f>IFERROR((D62-D51)/B11,"")</f>
        <v/>
      </c>
      <c r="E64" s="15" t="inlineStr">
        <is>
          <t>The same figure without depreciation, which you pay whether you produce or not.</t>
        </is>
      </c>
    </row>
    <row r="66">
      <c r="A66" s="11" t="inlineStr">
        <is>
          <t>9. Working backwards from the shelf</t>
        </is>
      </c>
      <c r="B66" s="11" t="n"/>
      <c r="C66" s="11" t="n"/>
      <c r="D66" s="11" t="n"/>
      <c r="E66" s="11" t="n"/>
    </row>
    <row r="67">
      <c r="A67" s="9" t="inlineStr">
        <is>
          <t>Price the shopper pays in the shop</t>
        </is>
      </c>
      <c r="B67" s="14" t="n">
        <v>7000</v>
      </c>
    </row>
    <row r="68">
      <c r="A68" s="9" t="inlineStr">
        <is>
          <t>Retailer's margin (%)</t>
        </is>
      </c>
      <c r="B68" s="17" t="n">
        <v>25</v>
      </c>
      <c r="E68" s="15" t="inlineStr">
        <is>
          <t>Margin, not markup. Ask which one they mean.</t>
        </is>
      </c>
    </row>
    <row r="69">
      <c r="A69" s="9" t="inlineStr">
        <is>
          <t>Price the retailer pays</t>
        </is>
      </c>
      <c r="B69" s="16">
        <f>IFERROR(B67*(1-B68/100),"")</f>
        <v/>
      </c>
    </row>
    <row r="70">
      <c r="A70" s="9" t="inlineStr">
        <is>
          <t>Distributor's margin (%)</t>
        </is>
      </c>
      <c r="B70" s="17" t="n">
        <v>15</v>
      </c>
      <c r="E70" s="15" t="inlineStr">
        <is>
          <t>Put 0 here if you sell straight to the shop.</t>
        </is>
      </c>
    </row>
    <row r="71">
      <c r="A71" s="18" t="inlineStr">
        <is>
          <t>Price you actually receive</t>
        </is>
      </c>
      <c r="B71" s="19">
        <f>IFERROR(B69*(1-B70/100),"")</f>
        <v/>
      </c>
      <c r="E71" s="15" t="inlineStr">
        <is>
          <t>This is the number that has to cover your cost.</t>
        </is>
      </c>
    </row>
    <row r="72">
      <c r="A72" s="18" t="inlineStr">
        <is>
          <t>Profit per bottle</t>
        </is>
      </c>
      <c r="B72" s="19">
        <f>IFERROR(B71-D63,"")</f>
        <v/>
      </c>
    </row>
    <row r="73">
      <c r="A73" s="9" t="inlineStr">
        <is>
          <t>Your margin (%)</t>
        </is>
      </c>
      <c r="B73" s="21">
        <f>IFERROR(B72/B71*100,"")</f>
        <v/>
      </c>
      <c r="E73" s="15" t="inlineStr">
        <is>
          <t>Profit measured against your selling price.</t>
        </is>
      </c>
    </row>
    <row r="74">
      <c r="A74" s="9" t="inlineStr">
        <is>
          <t>Your markup (%)</t>
        </is>
      </c>
      <c r="B74" s="21">
        <f>IFERROR(B72/D63*100,"")</f>
        <v/>
      </c>
      <c r="E74" s="15" t="inlineStr">
        <is>
          <t>Same money, measured against your cost. Always the bigger number.</t>
        </is>
      </c>
    </row>
    <row r="76">
      <c r="A76" s="11" t="inlineStr">
        <is>
          <t>10. Fixed costs and break-even</t>
        </is>
      </c>
      <c r="B76" s="11" t="n"/>
      <c r="C76" s="11" t="n"/>
      <c r="D76" s="11" t="n"/>
      <c r="E76" s="11" t="n"/>
    </row>
    <row r="77">
      <c r="A77" s="9" t="inlineStr">
        <is>
          <t>Rent</t>
        </is>
      </c>
      <c r="D77" s="14" t="n">
        <v>400000</v>
      </c>
      <c r="E77" s="15" t="inlineStr">
        <is>
          <t>Per month.</t>
        </is>
      </c>
    </row>
    <row r="78">
      <c r="A78" s="9" t="inlineStr">
        <is>
          <t>Licences and fees</t>
        </is>
      </c>
      <c r="D78" s="14" t="n">
        <v>50000</v>
      </c>
      <c r="E78" s="15" t="inlineStr">
        <is>
          <t>Spread the yearly amount over 12 months.</t>
        </is>
      </c>
    </row>
    <row r="79">
      <c r="A79" s="9" t="inlineStr">
        <is>
          <t>Permanent wages</t>
        </is>
      </c>
      <c r="D79" s="14" t="n">
        <v>800000</v>
      </c>
    </row>
    <row r="80">
      <c r="A80" s="9" t="inlineStr">
        <is>
          <t>Phone, internet, other</t>
        </is>
      </c>
      <c r="D80" s="14" t="n">
        <v>50000</v>
      </c>
    </row>
    <row r="81">
      <c r="A81" s="18" t="inlineStr">
        <is>
          <t>Fixed costs per month</t>
        </is>
      </c>
      <c r="D81" s="19">
        <f>SUM(D77:D80)</f>
        <v/>
      </c>
    </row>
    <row r="82">
      <c r="A82" s="9" t="inlineStr">
        <is>
          <t>Each bottle contributes</t>
        </is>
      </c>
      <c r="D82" s="16">
        <f>IFERROR(B71-D64,"")</f>
        <v/>
      </c>
      <c r="E82" s="15" t="inlineStr">
        <is>
          <t>Your price minus the variable cost of making one.</t>
        </is>
      </c>
    </row>
    <row r="83">
      <c r="A83" s="18" t="inlineStr">
        <is>
          <t>Bottles you must sell each month to break even</t>
        </is>
      </c>
      <c r="D83" s="19">
        <f>IFERROR(ROUNDUP(D81/D82,0),"")</f>
        <v/>
      </c>
      <c r="E83" s="15" t="inlineStr">
        <is>
          <t>Below this you are losing money, however good the ketchup is.</t>
        </is>
      </c>
    </row>
    <row r="85">
      <c r="A85" s="11" t="inlineStr">
        <is>
          <t>11. What if you sell direct instead?</t>
        </is>
      </c>
      <c r="B85" s="11" t="n"/>
      <c r="C85" s="11" t="n"/>
      <c r="D85" s="11" t="n"/>
      <c r="E85" s="11" t="n"/>
    </row>
    <row r="86">
      <c r="A86" s="9" t="inlineStr">
        <is>
          <t>Price you charge selling direct</t>
        </is>
      </c>
      <c r="B86" s="14" t="n">
        <v>7000</v>
      </c>
      <c r="E86" s="15" t="inlineStr">
        <is>
          <t>Market stall, Telegram order, your own shop.</t>
        </is>
      </c>
    </row>
    <row r="87">
      <c r="A87" s="9" t="inlineStr">
        <is>
          <t>Delivery and selling cost per bottle</t>
        </is>
      </c>
      <c r="B87" s="14" t="n">
        <v>400</v>
      </c>
      <c r="E87" s="15" t="inlineStr">
        <is>
          <t>Fuel, packaging for delivery, your time.</t>
        </is>
      </c>
    </row>
    <row r="88">
      <c r="A88" s="18" t="inlineStr">
        <is>
          <t>Profit per bottle selling direct</t>
        </is>
      </c>
      <c r="B88" s="19">
        <f>IFERROR(B86-B87-D63,"")</f>
        <v/>
      </c>
      <c r="E88" s="15" t="inlineStr">
        <is>
          <t>Compare with the profit in section 9 before you choose a route.</t>
        </is>
      </c>
    </row>
    <row r="90">
      <c r="A90" s="15" t="inlineStr">
        <is>
          <t>Both routes can be right. Selling direct pays more per bottle and costs you time. Selling through shops pays less per bottle and moves more of them.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20" customWidth="1" min="4" max="4"/>
    <col width="62" customWidth="1" min="5" max="5"/>
  </cols>
  <sheetData>
    <row r="1">
      <c r="A1" s="7" t="inlineStr">
        <is>
          <t>Product costing sheet — tomato ketchup (blank template)</t>
        </is>
      </c>
    </row>
    <row r="2">
      <c r="A2" s="8" t="inlineStr">
        <is>
          <t>Yellow cells are yours to fill in. Blue-grey cells calculate themselves. Do not type over a blue-grey cell or you will delete its formula.</t>
        </is>
      </c>
    </row>
    <row r="3">
      <c r="A3" s="9" t="inlineStr">
        <is>
          <t>Currency you are working in</t>
        </is>
      </c>
      <c r="B3" s="10" t="inlineStr">
        <is>
          <t>riel</t>
        </is>
      </c>
    </row>
    <row r="5">
      <c r="A5" s="11" t="inlineStr">
        <is>
          <t>1. The batch</t>
        </is>
      </c>
      <c r="B5" s="11" t="n"/>
      <c r="C5" s="11" t="n"/>
      <c r="D5" s="11" t="n"/>
      <c r="E5" s="11" t="n"/>
    </row>
    <row r="6">
      <c r="A6" s="12" t="inlineStr"/>
      <c r="B6" s="12" t="inlineStr">
        <is>
          <t>Value</t>
        </is>
      </c>
      <c r="C6" s="12" t="inlineStr"/>
      <c r="D6" s="12" t="inlineStr"/>
      <c r="E6" s="13" t="inlineStr">
        <is>
          <t>Notes</t>
        </is>
      </c>
    </row>
    <row r="7">
      <c r="A7" s="9" t="inlineStr">
        <is>
          <t>Batch size (kg of finished ketchup)</t>
        </is>
      </c>
      <c r="B7" s="14" t="n"/>
      <c r="E7" s="15" t="inlineStr">
        <is>
          <t>Cost one real production run, not one bottle.</t>
        </is>
      </c>
    </row>
    <row r="8">
      <c r="A8" s="9" t="inlineStr">
        <is>
          <t>Fill weight per bottle (g)</t>
        </is>
      </c>
      <c r="B8" s="14" t="n"/>
      <c r="E8" s="15" t="inlineStr">
        <is>
          <t>Net weight you declare on the label.</t>
        </is>
      </c>
    </row>
    <row r="9">
      <c r="A9" s="9" t="inlineStr">
        <is>
          <t>Bottles filled</t>
        </is>
      </c>
      <c r="B9" s="16">
        <f>IFERROR(ROUNDDOWN(B7*1000/B8,0),"")</f>
        <v/>
      </c>
      <c r="E9" s="15" t="inlineStr">
        <is>
          <t>Calculated.</t>
        </is>
      </c>
    </row>
    <row r="10">
      <c r="A10" s="9" t="inlineStr">
        <is>
          <t>Bottles you cannot sell</t>
        </is>
      </c>
      <c r="B10" s="14" t="n"/>
      <c r="E10" s="15" t="inlineStr">
        <is>
          <t>Leaks, underfills, crooked labels. They cost the same to make.</t>
        </is>
      </c>
    </row>
    <row r="11">
      <c r="A11" s="9" t="inlineStr">
        <is>
          <t>Sellable bottles</t>
        </is>
      </c>
      <c r="B11" s="16">
        <f>IFERROR(B9-B10,"")</f>
        <v/>
      </c>
      <c r="E11" s="15" t="inlineStr">
        <is>
          <t>This is the number you divide by.</t>
        </is>
      </c>
    </row>
    <row r="13">
      <c r="A13" s="11" t="inlineStr">
        <is>
          <t>2. Ingredients</t>
        </is>
      </c>
      <c r="B13" s="11" t="n"/>
      <c r="C13" s="11" t="n"/>
      <c r="D13" s="11" t="n"/>
      <c r="E13" s="11" t="n"/>
    </row>
    <row r="14">
      <c r="A14" s="12" t="inlineStr">
        <is>
          <t>Ingredient</t>
        </is>
      </c>
      <c r="B14" s="12" t="inlineStr">
        <is>
          <t>Quantity (kg)</t>
        </is>
      </c>
      <c r="C14" s="12" t="inlineStr">
        <is>
          <t>Price per kg</t>
        </is>
      </c>
      <c r="D14" s="12" t="inlineStr">
        <is>
          <t>Cost</t>
        </is>
      </c>
      <c r="E14" s="13" t="inlineStr">
        <is>
          <t>Notes</t>
        </is>
      </c>
    </row>
    <row r="15">
      <c r="A15" s="9" t="inlineStr">
        <is>
          <t>Tomato paste</t>
        </is>
      </c>
      <c r="B15" s="14" t="n"/>
      <c r="C15" s="14" t="n"/>
      <c r="D15" s="16">
        <f>IF(OR(B15="",C15=""),"",B15*C15)</f>
        <v/>
      </c>
      <c r="E15" s="15" t="inlineStr">
        <is>
          <t>The biggest single ingredient cost in ketchup.</t>
        </is>
      </c>
    </row>
    <row r="16">
      <c r="A16" s="9" t="inlineStr">
        <is>
          <t>Sugar</t>
        </is>
      </c>
      <c r="B16" s="14" t="n"/>
      <c r="C16" s="14" t="n"/>
      <c r="D16" s="16">
        <f>IF(OR(B16="",C16=""),"",B16*C16)</f>
        <v/>
      </c>
    </row>
    <row r="17">
      <c r="A17" s="9" t="inlineStr">
        <is>
          <t>Vinegar</t>
        </is>
      </c>
      <c r="B17" s="14" t="n"/>
      <c r="C17" s="14" t="n"/>
      <c r="D17" s="16">
        <f>IF(OR(B17="",C17=""),"",B17*C17)</f>
        <v/>
      </c>
      <c r="E17" s="15" t="inlineStr">
        <is>
          <t>Also the acid that keeps the product safe.</t>
        </is>
      </c>
    </row>
    <row r="18">
      <c r="A18" s="9" t="inlineStr">
        <is>
          <t>Salt</t>
        </is>
      </c>
      <c r="B18" s="14" t="n"/>
      <c r="C18" s="14" t="n"/>
      <c r="D18" s="16">
        <f>IF(OR(B18="",C18=""),"",B18*C18)</f>
        <v/>
      </c>
    </row>
    <row r="19">
      <c r="A19" s="9" t="inlineStr">
        <is>
          <t>Onion, garlic and spices</t>
        </is>
      </c>
      <c r="B19" s="14" t="n"/>
      <c r="C19" s="14" t="n"/>
      <c r="D19" s="16">
        <f>IF(OR(B19="",C19=""),"",B19*C19)</f>
        <v/>
      </c>
      <c r="E19" s="15" t="inlineStr">
        <is>
          <t>Small weight, high price per kg.</t>
        </is>
      </c>
    </row>
    <row r="20">
      <c r="A20" s="9" t="inlineStr">
        <is>
          <t>Treated water</t>
        </is>
      </c>
      <c r="B20" s="14" t="n"/>
      <c r="C20" s="14" t="n"/>
      <c r="D20" s="16">
        <f>IF(OR(B20="",C20=""),"",B20*C20)</f>
        <v/>
      </c>
    </row>
    <row r="21">
      <c r="A21" s="9" t="inlineStr">
        <is>
          <t>Other</t>
        </is>
      </c>
      <c r="B21" s="14" t="n"/>
      <c r="C21" s="14" t="n"/>
      <c r="D21" s="16">
        <f>IF(OR(B21="",C21=""),"",B21*C21)</f>
        <v/>
      </c>
      <c r="E21" s="15" t="inlineStr">
        <is>
          <t>Add rows here if your recipe needs them.</t>
        </is>
      </c>
    </row>
    <row r="22">
      <c r="A22" s="9" t="inlineStr">
        <is>
          <t>Ingredients subtotal</t>
        </is>
      </c>
      <c r="D22" s="16">
        <f>SUM(D15:D21)</f>
        <v/>
      </c>
    </row>
    <row r="23">
      <c r="A23" s="9" t="inlineStr">
        <is>
          <t>Process loss allowance (%)</t>
        </is>
      </c>
      <c r="B23" s="17" t="n"/>
      <c r="E23" s="15" t="inlineStr">
        <is>
          <t>Spillage, residue left in the cooker, the first and last bottles.</t>
        </is>
      </c>
    </row>
    <row r="24">
      <c r="A24" s="9" t="inlineStr">
        <is>
          <t>Cost of that loss</t>
        </is>
      </c>
      <c r="D24" s="16">
        <f>IFERROR(D22*B23/100,"")</f>
        <v/>
      </c>
    </row>
    <row r="25">
      <c r="A25" s="18" t="inlineStr">
        <is>
          <t>Ingredients total</t>
        </is>
      </c>
      <c r="D25" s="19">
        <f>IFERROR(D22+D24,"")</f>
        <v/>
      </c>
    </row>
    <row r="27">
      <c r="A27" s="11" t="inlineStr">
        <is>
          <t>3. Packaging</t>
        </is>
      </c>
      <c r="B27" s="11" t="n"/>
      <c r="C27" s="11" t="n"/>
      <c r="D27" s="11" t="n"/>
      <c r="E27" s="11" t="n"/>
    </row>
    <row r="28">
      <c r="A28" s="12" t="inlineStr">
        <is>
          <t>Item</t>
        </is>
      </c>
      <c r="B28" s="12" t="inlineStr"/>
      <c r="C28" s="12" t="inlineStr">
        <is>
          <t>Cost per bottle</t>
        </is>
      </c>
      <c r="D28" s="12" t="inlineStr">
        <is>
          <t>Cost for the batch</t>
        </is>
      </c>
      <c r="E28" s="13" t="inlineStr">
        <is>
          <t>Notes</t>
        </is>
      </c>
    </row>
    <row r="29">
      <c r="A29" s="9" t="inlineStr">
        <is>
          <t>Bottle</t>
        </is>
      </c>
      <c r="C29" s="14" t="n"/>
      <c r="D29" s="16">
        <f>IF(C29="","",C29*B9)</f>
        <v/>
      </c>
      <c r="E29" s="15" t="inlineStr">
        <is>
          <t>Packaging is charged on bottles FILLED, not bottles sold.</t>
        </is>
      </c>
    </row>
    <row r="30">
      <c r="A30" s="9" t="inlineStr">
        <is>
          <t>Cap</t>
        </is>
      </c>
      <c r="C30" s="14" t="n"/>
      <c r="D30" s="16">
        <f>IF(C30="","",C30*B9)</f>
        <v/>
      </c>
    </row>
    <row r="31">
      <c r="A31" s="9" t="inlineStr">
        <is>
          <t>Label</t>
        </is>
      </c>
      <c r="C31" s="14" t="n"/>
      <c r="D31" s="16">
        <f>IF(C31="","",C31*B9)</f>
        <v/>
      </c>
    </row>
    <row r="32">
      <c r="A32" s="9" t="inlineStr">
        <is>
          <t>Tamper seal</t>
        </is>
      </c>
      <c r="C32" s="14" t="n"/>
      <c r="D32" s="16">
        <f>IF(C32="","",C32*B9)</f>
        <v/>
      </c>
    </row>
    <row r="33">
      <c r="A33" s="9" t="inlineStr">
        <is>
          <t>Carton, per bottle share</t>
        </is>
      </c>
      <c r="C33" s="14" t="n"/>
      <c r="D33" s="16">
        <f>IF(C33="","",C33*B9)</f>
        <v/>
      </c>
      <c r="E33" s="15" t="inlineStr">
        <is>
          <t>Carton price divided by bottles per carton.</t>
        </is>
      </c>
    </row>
    <row r="34">
      <c r="A34" s="18" t="inlineStr">
        <is>
          <t>Packaging total</t>
        </is>
      </c>
      <c r="D34" s="19">
        <f>SUM(D29:D33)</f>
        <v/>
      </c>
    </row>
    <row r="36">
      <c r="A36" s="11" t="inlineStr">
        <is>
          <t>4. Gas, electricity and water</t>
        </is>
      </c>
      <c r="B36" s="11" t="n"/>
      <c r="C36" s="11" t="n"/>
      <c r="D36" s="11" t="n"/>
      <c r="E36" s="11" t="n"/>
    </row>
    <row r="37">
      <c r="A37" s="9" t="inlineStr">
        <is>
          <t>Gas for cooking and pasteurising</t>
        </is>
      </c>
      <c r="D37" s="14" t="n"/>
    </row>
    <row r="38">
      <c r="A38" s="9" t="inlineStr">
        <is>
          <t>Electricity</t>
        </is>
      </c>
      <c r="D38" s="14" t="n"/>
    </row>
    <row r="39">
      <c r="A39" s="9" t="inlineStr">
        <is>
          <t>Water, including cleaning afterwards</t>
        </is>
      </c>
      <c r="D39" s="14" t="n"/>
    </row>
    <row r="40">
      <c r="A40" s="18" t="inlineStr">
        <is>
          <t>Utilities total</t>
        </is>
      </c>
      <c r="D40" s="19">
        <f>SUM(D37:D39)</f>
        <v/>
      </c>
    </row>
    <row r="42">
      <c r="A42" s="11" t="inlineStr">
        <is>
          <t>5. Labour</t>
        </is>
      </c>
      <c r="B42" s="11" t="n"/>
      <c r="C42" s="11" t="n"/>
      <c r="D42" s="11" t="n"/>
      <c r="E42" s="11" t="n"/>
    </row>
    <row r="43">
      <c r="A43" s="9" t="inlineStr">
        <is>
          <t>Total hours worked on this batch</t>
        </is>
      </c>
      <c r="B43" s="14" t="n"/>
      <c r="E43" s="15" t="inlineStr">
        <is>
          <t>People multiplied by hours. Include your own time.</t>
        </is>
      </c>
    </row>
    <row r="44">
      <c r="A44" s="9" t="inlineStr">
        <is>
          <t>Cost per hour</t>
        </is>
      </c>
      <c r="B44" s="20" t="n"/>
      <c r="C44" s="14" t="n"/>
      <c r="D44" s="16">
        <f>IF(OR(B43="",C44=""),"",B43*C44)</f>
        <v/>
      </c>
      <c r="E44" s="15" t="inlineStr">
        <is>
          <t>Use what you would have to pay someone to replace you.</t>
        </is>
      </c>
    </row>
    <row r="45">
      <c r="A45" s="18" t="inlineStr">
        <is>
          <t>Labour total</t>
        </is>
      </c>
      <c r="D45" s="19">
        <f>D44</f>
        <v/>
      </c>
    </row>
    <row r="47">
      <c r="A47" s="11" t="inlineStr">
        <is>
          <t>6. Equipment wearing out (depreciation)</t>
        </is>
      </c>
      <c r="B47" s="11" t="n"/>
      <c r="C47" s="11" t="n"/>
      <c r="D47" s="11" t="n"/>
      <c r="E47" s="11" t="n"/>
    </row>
    <row r="48">
      <c r="A48" s="9" t="inlineStr">
        <is>
          <t>What the equipment cost to buy</t>
        </is>
      </c>
      <c r="B48" s="14" t="n"/>
      <c r="E48" s="15" t="inlineStr">
        <is>
          <t>Cooker, filler, sealer, scales.</t>
        </is>
      </c>
    </row>
    <row r="49">
      <c r="A49" s="9" t="inlineStr">
        <is>
          <t>Working life (years)</t>
        </is>
      </c>
      <c r="B49" s="14" t="n"/>
    </row>
    <row r="50">
      <c r="A50" s="9" t="inlineStr">
        <is>
          <t>Batches you run per year</t>
        </is>
      </c>
      <c r="B50" s="14" t="n"/>
    </row>
    <row r="51">
      <c r="A51" s="9" t="inlineStr">
        <is>
          <t>Depreciation charged to this batch</t>
        </is>
      </c>
      <c r="D51" s="16">
        <f>IFERROR(B48/B49/B50,"")</f>
        <v/>
      </c>
    </row>
    <row r="52">
      <c r="A52" s="9" t="inlineStr">
        <is>
          <t>Cleaning chemicals, gloves, hairnets</t>
        </is>
      </c>
      <c r="D52" s="14" t="n"/>
    </row>
    <row r="53">
      <c r="A53" s="18" t="inlineStr">
        <is>
          <t>Equipment and consumables total</t>
        </is>
      </c>
      <c r="D53" s="19">
        <f>IFERROR(D51+D52,"")</f>
        <v/>
      </c>
    </row>
    <row r="55">
      <c r="A55" s="11" t="inlineStr">
        <is>
          <t>7. Cost of selling this batch</t>
        </is>
      </c>
      <c r="B55" s="11" t="n"/>
      <c r="C55" s="11" t="n"/>
      <c r="D55" s="11" t="n"/>
      <c r="E55" s="11" t="n"/>
    </row>
    <row r="56">
      <c r="A56" s="9" t="inlineStr">
        <is>
          <t>Transport, both ways</t>
        </is>
      </c>
      <c r="D56" s="14" t="n"/>
      <c r="E56" s="15" t="inlineStr">
        <is>
          <t>Collecting raw material and delivering finished product.</t>
        </is>
      </c>
    </row>
    <row r="57">
      <c r="A57" s="9" t="inlineStr">
        <is>
          <t>Samples and jars given away</t>
        </is>
      </c>
      <c r="D57" s="14" t="n"/>
    </row>
    <row r="58">
      <c r="A58" s="9" t="inlineStr">
        <is>
          <t>Breakage and returns</t>
        </is>
      </c>
      <c r="D58" s="14" t="n"/>
      <c r="E58" s="15" t="inlineStr">
        <is>
          <t>Put in what you actually lost.</t>
        </is>
      </c>
    </row>
    <row r="59">
      <c r="A59" s="18" t="inlineStr">
        <is>
          <t>Selling costs total</t>
        </is>
      </c>
      <c r="D59" s="19">
        <f>SUM(D56:D58)</f>
        <v/>
      </c>
    </row>
    <row r="61">
      <c r="A61" s="11" t="inlineStr">
        <is>
          <t>8. What one bottle costs you</t>
        </is>
      </c>
      <c r="B61" s="11" t="n"/>
      <c r="C61" s="11" t="n"/>
      <c r="D61" s="11" t="n"/>
      <c r="E61" s="11" t="n"/>
    </row>
    <row r="62">
      <c r="A62" s="18" t="inlineStr">
        <is>
          <t>Total cost of the batch</t>
        </is>
      </c>
      <c r="D62" s="19">
        <f>IFERROR(D25+D34+D40+D45+D53+D59,"")</f>
        <v/>
      </c>
    </row>
    <row r="63">
      <c r="A63" s="18" t="inlineStr">
        <is>
          <t>Cost per sellable bottle</t>
        </is>
      </c>
      <c r="D63" s="19">
        <f>IFERROR(D62/B11,"")</f>
        <v/>
      </c>
      <c r="E63" s="15" t="inlineStr">
        <is>
          <t>Batch cost divided by bottles you can sell.</t>
        </is>
      </c>
    </row>
    <row r="64">
      <c r="A64" s="9" t="inlineStr">
        <is>
          <t>Variable cost per bottle</t>
        </is>
      </c>
      <c r="D64" s="16">
        <f>IFERROR((D62-D51)/B11,"")</f>
        <v/>
      </c>
      <c r="E64" s="15" t="inlineStr">
        <is>
          <t>The same figure without depreciation, which you pay whether you produce or not.</t>
        </is>
      </c>
    </row>
    <row r="66">
      <c r="A66" s="11" t="inlineStr">
        <is>
          <t>9. Working backwards from the shelf</t>
        </is>
      </c>
      <c r="B66" s="11" t="n"/>
      <c r="C66" s="11" t="n"/>
      <c r="D66" s="11" t="n"/>
      <c r="E66" s="11" t="n"/>
    </row>
    <row r="67">
      <c r="A67" s="9" t="inlineStr">
        <is>
          <t>Price the shopper pays in the shop</t>
        </is>
      </c>
      <c r="B67" s="14" t="n"/>
    </row>
    <row r="68">
      <c r="A68" s="9" t="inlineStr">
        <is>
          <t>Retailer's margin (%)</t>
        </is>
      </c>
      <c r="B68" s="17" t="n"/>
      <c r="E68" s="15" t="inlineStr">
        <is>
          <t>Margin, not markup. Ask which one they mean.</t>
        </is>
      </c>
    </row>
    <row r="69">
      <c r="A69" s="9" t="inlineStr">
        <is>
          <t>Price the retailer pays</t>
        </is>
      </c>
      <c r="B69" s="16">
        <f>IFERROR(B67*(1-B68/100),"")</f>
        <v/>
      </c>
    </row>
    <row r="70">
      <c r="A70" s="9" t="inlineStr">
        <is>
          <t>Distributor's margin (%)</t>
        </is>
      </c>
      <c r="B70" s="17" t="n"/>
      <c r="E70" s="15" t="inlineStr">
        <is>
          <t>Put 0 here if you sell straight to the shop.</t>
        </is>
      </c>
    </row>
    <row r="71">
      <c r="A71" s="18" t="inlineStr">
        <is>
          <t>Price you actually receive</t>
        </is>
      </c>
      <c r="B71" s="19">
        <f>IFERROR(B69*(1-B70/100),"")</f>
        <v/>
      </c>
      <c r="E71" s="15" t="inlineStr">
        <is>
          <t>This is the number that has to cover your cost.</t>
        </is>
      </c>
    </row>
    <row r="72">
      <c r="A72" s="18" t="inlineStr">
        <is>
          <t>Profit per bottle</t>
        </is>
      </c>
      <c r="B72" s="19">
        <f>IFERROR(B71-D63,"")</f>
        <v/>
      </c>
    </row>
    <row r="73">
      <c r="A73" s="9" t="inlineStr">
        <is>
          <t>Your margin (%)</t>
        </is>
      </c>
      <c r="B73" s="21">
        <f>IFERROR(B72/B71*100,"")</f>
        <v/>
      </c>
      <c r="E73" s="15" t="inlineStr">
        <is>
          <t>Profit measured against your selling price.</t>
        </is>
      </c>
    </row>
    <row r="74">
      <c r="A74" s="9" t="inlineStr">
        <is>
          <t>Your markup (%)</t>
        </is>
      </c>
      <c r="B74" s="21">
        <f>IFERROR(B72/D63*100,"")</f>
        <v/>
      </c>
      <c r="E74" s="15" t="inlineStr">
        <is>
          <t>Same money, measured against your cost. Always the bigger number.</t>
        </is>
      </c>
    </row>
    <row r="76">
      <c r="A76" s="11" t="inlineStr">
        <is>
          <t>10. Fixed costs and break-even</t>
        </is>
      </c>
      <c r="B76" s="11" t="n"/>
      <c r="C76" s="11" t="n"/>
      <c r="D76" s="11" t="n"/>
      <c r="E76" s="11" t="n"/>
    </row>
    <row r="77">
      <c r="A77" s="9" t="inlineStr">
        <is>
          <t>Rent</t>
        </is>
      </c>
      <c r="D77" s="14" t="n"/>
      <c r="E77" s="15" t="inlineStr">
        <is>
          <t>Per month.</t>
        </is>
      </c>
    </row>
    <row r="78">
      <c r="A78" s="9" t="inlineStr">
        <is>
          <t>Licences and fees</t>
        </is>
      </c>
      <c r="D78" s="14" t="n"/>
      <c r="E78" s="15" t="inlineStr">
        <is>
          <t>Spread the yearly amount over 12 months.</t>
        </is>
      </c>
    </row>
    <row r="79">
      <c r="A79" s="9" t="inlineStr">
        <is>
          <t>Permanent wages</t>
        </is>
      </c>
      <c r="D79" s="14" t="n"/>
    </row>
    <row r="80">
      <c r="A80" s="9" t="inlineStr">
        <is>
          <t>Phone, internet, other</t>
        </is>
      </c>
      <c r="D80" s="14" t="n"/>
    </row>
    <row r="81">
      <c r="A81" s="18" t="inlineStr">
        <is>
          <t>Fixed costs per month</t>
        </is>
      </c>
      <c r="D81" s="19">
        <f>SUM(D77:D80)</f>
        <v/>
      </c>
    </row>
    <row r="82">
      <c r="A82" s="9" t="inlineStr">
        <is>
          <t>Each bottle contributes</t>
        </is>
      </c>
      <c r="D82" s="16">
        <f>IFERROR(B71-D64,"")</f>
        <v/>
      </c>
      <c r="E82" s="15" t="inlineStr">
        <is>
          <t>Your price minus the variable cost of making one.</t>
        </is>
      </c>
    </row>
    <row r="83">
      <c r="A83" s="18" t="inlineStr">
        <is>
          <t>Bottles you must sell each month to break even</t>
        </is>
      </c>
      <c r="D83" s="19">
        <f>IFERROR(ROUNDUP(D81/D82,0),"")</f>
        <v/>
      </c>
      <c r="E83" s="15" t="inlineStr">
        <is>
          <t>Below this you are losing money, however good the ketchup is.</t>
        </is>
      </c>
    </row>
    <row r="85">
      <c r="A85" s="11" t="inlineStr">
        <is>
          <t>11. What if you sell direct instead?</t>
        </is>
      </c>
      <c r="B85" s="11" t="n"/>
      <c r="C85" s="11" t="n"/>
      <c r="D85" s="11" t="n"/>
      <c r="E85" s="11" t="n"/>
    </row>
    <row r="86">
      <c r="A86" s="9" t="inlineStr">
        <is>
          <t>Price you charge selling direct</t>
        </is>
      </c>
      <c r="B86" s="14" t="n"/>
      <c r="E86" s="15" t="inlineStr">
        <is>
          <t>Market stall, Telegram order, your own shop.</t>
        </is>
      </c>
    </row>
    <row r="87">
      <c r="A87" s="9" t="inlineStr">
        <is>
          <t>Delivery and selling cost per bottle</t>
        </is>
      </c>
      <c r="B87" s="14" t="n"/>
      <c r="E87" s="15" t="inlineStr">
        <is>
          <t>Fuel, packaging for delivery, your time.</t>
        </is>
      </c>
    </row>
    <row r="88">
      <c r="A88" s="18" t="inlineStr">
        <is>
          <t>Profit per bottle selling direct</t>
        </is>
      </c>
      <c r="B88" s="19">
        <f>IFERROR(B86-B87-D63,"")</f>
        <v/>
      </c>
      <c r="E88" s="15" t="inlineStr">
        <is>
          <t>Compare with the profit in section 9 before you choose a route.</t>
        </is>
      </c>
    </row>
    <row r="90">
      <c r="A90" s="15" t="inlineStr">
        <is>
          <t>Both routes can be right. Selling direct pays more per bottle and costs you time. Selling through shops pays less per bottle and moves more of them.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Taste X Tech</dc:creator>
  <dc:title xmlns:dc="http://purl.org/dc/elements/1.1/">Product costing template</dc:title>
  <dc:description xmlns:dc="http://purl.org/dc/elements/1.1/">Batch costing, pricing and break-even sheet for small food producers.</dc:description>
  <dcterms:created xmlns:dcterms="http://purl.org/dc/terms/" xmlns:xsi="http://www.w3.org/2001/XMLSchema-instance" xsi:type="dcterms:W3CDTF">2026-08-18T17:48:27Z</dcterms:created>
  <dcterms:modified xmlns:dcterms="http://purl.org/dc/terms/" xmlns:xsi="http://www.w3.org/2001/XMLSchema-instance" xsi:type="dcterms:W3CDTF">2026-08-18T17:48:27Z</dcterms:modified>
</cp:coreProperties>
</file>